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2015" windowHeight="5970" tabRatio="815" activeTab="0"/>
  </bookViews>
  <sheets>
    <sheet name="Итоговая" sheetId="1" r:id="rId1"/>
  </sheets>
  <definedNames>
    <definedName name="_xlnm.Print_Area" localSheetId="0">'Итоговая'!$B$1:$L$17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<sst xmlns="http://schemas.openxmlformats.org/spreadsheetml/2006/main" count="24" uniqueCount="24">
  <si>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</si>
  <si>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</si>
  <si>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</si>
  <si>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</si>
  <si>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</si>
  <si>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</si>
  <si>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</si>
  <si>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</si>
  <si>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</si>
  <si>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</si>
  <si>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</si>
  <si>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</si>
  <si>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</si>
  <si>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</si>
  <si>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</si>
  <si>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</si>
  <si>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</si>
  <si>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</si>
  <si>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</si>
  <si>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</si>
  <si>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</si>
  <si>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</si>
  <si>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2017 год</t>
  </si>
  <si>
    <t>(с учетом изменений по решению Думы №216 от 06.10.2017)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</si>
</sst>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2" fillId="0" borderId="0" xfId="0" applyNumberFormat="1" applyFont="1" applyFill="1" applyAlignment="1">
      <alignment/>
    </xf>
    <xf numFmtId="172" fontId="0" fillId="0" borderId="12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9.125" style="3" customWidth="1"/>
    <col min="8" max="8" width="10.625" style="3" customWidth="1"/>
    <col min="9" max="9" width="12.375" style="3" customWidth="1"/>
    <col min="10" max="10" width="9.12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8.75">
      <c r="B3" s="16"/>
      <c r="C3" s="29" t="s">
        <v>23</v>
      </c>
      <c r="D3" s="29"/>
      <c r="E3" s="29"/>
      <c r="F3" s="29"/>
      <c r="G3" s="29"/>
      <c r="H3" s="29"/>
      <c r="I3" s="29"/>
      <c r="J3" s="17"/>
      <c r="K3" s="16"/>
      <c r="L3" s="16"/>
    </row>
    <row r="4" ht="12.75">
      <c r="B4" s="2"/>
    </row>
    <row r="5" spans="1:12" ht="43.5" customHeight="1">
      <c r="A5" s="22"/>
      <c r="B5" s="25" t="s">
        <v>0</v>
      </c>
      <c r="C5" s="26" t="s">
        <v>15</v>
      </c>
      <c r="D5" s="26" t="s">
        <v>16</v>
      </c>
      <c r="E5" s="26" t="s">
        <v>18</v>
      </c>
      <c r="F5" s="26" t="s">
        <v>17</v>
      </c>
      <c r="G5" s="31" t="s">
        <v>13</v>
      </c>
      <c r="H5" s="31"/>
      <c r="I5" s="31"/>
      <c r="J5" s="31"/>
      <c r="K5" s="31"/>
      <c r="L5" s="31"/>
    </row>
    <row r="6" spans="1:12" ht="27" customHeight="1">
      <c r="A6" s="23"/>
      <c r="B6" s="25"/>
      <c r="C6" s="30"/>
      <c r="D6" s="30"/>
      <c r="E6" s="30"/>
      <c r="F6" s="30"/>
      <c r="G6" s="26" t="s">
        <v>11</v>
      </c>
      <c r="H6" s="26" t="s">
        <v>12</v>
      </c>
      <c r="I6" s="26" t="s">
        <v>19</v>
      </c>
      <c r="J6" s="26" t="s">
        <v>20</v>
      </c>
      <c r="K6" s="26" t="s">
        <v>10</v>
      </c>
      <c r="L6" s="10" t="s">
        <v>14</v>
      </c>
    </row>
    <row r="7" spans="1:12" ht="145.5" customHeight="1">
      <c r="A7" s="24"/>
      <c r="B7" s="25"/>
      <c r="C7" s="27"/>
      <c r="D7" s="27"/>
      <c r="E7" s="27"/>
      <c r="F7" s="27"/>
      <c r="G7" s="27"/>
      <c r="H7" s="27"/>
      <c r="I7" s="27"/>
      <c r="J7" s="27"/>
      <c r="K7" s="27"/>
      <c r="L7" s="11" t="s">
        <v>21</v>
      </c>
    </row>
    <row r="8" spans="1:17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32"/>
      <c r="N8" s="32"/>
      <c r="O8" s="32"/>
      <c r="P8" s="32"/>
      <c r="Q8" s="21"/>
    </row>
    <row r="9" spans="1:17" ht="15">
      <c r="A9" s="4"/>
      <c r="B9" s="12" t="s">
        <v>1</v>
      </c>
      <c r="C9" s="13">
        <f>87476</f>
        <v>87476</v>
      </c>
      <c r="D9" s="13">
        <v>216155.8</v>
      </c>
      <c r="E9" s="13">
        <v>20617.1</v>
      </c>
      <c r="F9" s="13">
        <f>D9-C9-E9</f>
        <v>108062.69999999998</v>
      </c>
      <c r="G9" s="13">
        <v>33255.6</v>
      </c>
      <c r="H9" s="13">
        <v>29091.8</v>
      </c>
      <c r="I9" s="19">
        <v>10322.900000000001</v>
      </c>
      <c r="J9" s="13">
        <f>684.1+1512.8</f>
        <v>2196.9</v>
      </c>
      <c r="K9" s="13">
        <v>33195.5</v>
      </c>
      <c r="L9" s="13">
        <v>31791.3</v>
      </c>
      <c r="M9" s="18">
        <f>N9-F9</f>
        <v>0</v>
      </c>
      <c r="N9" s="18">
        <v>108062.7</v>
      </c>
      <c r="O9" s="18">
        <f>N9-K9-J9-H9-G9</f>
        <v>10322.900000000001</v>
      </c>
      <c r="P9" s="32"/>
      <c r="Q9" s="21"/>
    </row>
    <row r="10" spans="1:17" ht="15">
      <c r="A10" s="4"/>
      <c r="B10" s="12" t="s">
        <v>2</v>
      </c>
      <c r="C10" s="13">
        <f>27659</f>
        <v>27659</v>
      </c>
      <c r="D10" s="13">
        <v>250352.3</v>
      </c>
      <c r="E10" s="13">
        <v>1189.4</v>
      </c>
      <c r="F10" s="13">
        <f aca="true" t="shared" si="0" ref="F10:F15">D10-C10-E10</f>
        <v>221503.9</v>
      </c>
      <c r="G10" s="13">
        <v>17431.4</v>
      </c>
      <c r="H10" s="13">
        <v>35406.7</v>
      </c>
      <c r="I10" s="19">
        <v>10832</v>
      </c>
      <c r="J10" s="13">
        <f>14515.1+953.8</f>
        <v>15468.9</v>
      </c>
      <c r="K10" s="13">
        <v>142364.9</v>
      </c>
      <c r="L10" s="13">
        <v>109142</v>
      </c>
      <c r="M10" s="18">
        <f aca="true" t="shared" si="1" ref="M10:M16">N10-F10</f>
        <v>0</v>
      </c>
      <c r="N10" s="18">
        <v>221503.9</v>
      </c>
      <c r="O10" s="18">
        <f aca="true" t="shared" si="2" ref="O10:O17">N10-K10-J10-H10-G10</f>
        <v>10832</v>
      </c>
      <c r="P10" s="32"/>
      <c r="Q10" s="21"/>
    </row>
    <row r="11" spans="1:17" ht="15">
      <c r="A11" s="4"/>
      <c r="B11" s="12" t="s">
        <v>3</v>
      </c>
      <c r="C11" s="13">
        <f>1935</f>
        <v>1935</v>
      </c>
      <c r="D11" s="13">
        <v>140105.19999999998</v>
      </c>
      <c r="E11" s="13">
        <v>64.3</v>
      </c>
      <c r="F11" s="13">
        <f t="shared" si="0"/>
        <v>138105.9</v>
      </c>
      <c r="G11" s="13">
        <v>833.1</v>
      </c>
      <c r="H11" s="13">
        <v>5246.1</v>
      </c>
      <c r="I11" s="19">
        <v>2951.299999999996</v>
      </c>
      <c r="J11" s="13">
        <f>839+215.7</f>
        <v>1054.7</v>
      </c>
      <c r="K11" s="13">
        <v>128020.7</v>
      </c>
      <c r="L11" s="13">
        <v>107502.3</v>
      </c>
      <c r="M11" s="18">
        <f t="shared" si="1"/>
        <v>0</v>
      </c>
      <c r="N11" s="18">
        <v>138105.9</v>
      </c>
      <c r="O11" s="18">
        <f t="shared" si="2"/>
        <v>2951.299999999996</v>
      </c>
      <c r="P11" s="32"/>
      <c r="Q11" s="21"/>
    </row>
    <row r="12" spans="1:17" ht="15">
      <c r="A12" s="4"/>
      <c r="B12" s="12" t="s">
        <v>5</v>
      </c>
      <c r="C12" s="13">
        <f>2821</f>
        <v>2821</v>
      </c>
      <c r="D12" s="13">
        <v>78798.2</v>
      </c>
      <c r="E12" s="13">
        <v>2105.4</v>
      </c>
      <c r="F12" s="13">
        <f t="shared" si="0"/>
        <v>73871.8</v>
      </c>
      <c r="G12" s="13">
        <v>1033.8</v>
      </c>
      <c r="H12" s="13">
        <v>4559.5</v>
      </c>
      <c r="I12" s="19">
        <v>1092.9000000000008</v>
      </c>
      <c r="J12" s="13">
        <f>7278.9+204.4</f>
        <v>7483.299999999999</v>
      </c>
      <c r="K12" s="13">
        <v>59702.3</v>
      </c>
      <c r="L12" s="13">
        <v>39305.8</v>
      </c>
      <c r="M12" s="18">
        <f t="shared" si="1"/>
        <v>0</v>
      </c>
      <c r="N12" s="18">
        <v>73871.8</v>
      </c>
      <c r="O12" s="18">
        <f t="shared" si="2"/>
        <v>1092.9000000000008</v>
      </c>
      <c r="P12" s="32"/>
      <c r="Q12" s="21"/>
    </row>
    <row r="13" spans="1:17" ht="15">
      <c r="A13" s="4"/>
      <c r="B13" s="12" t="s">
        <v>6</v>
      </c>
      <c r="C13" s="13">
        <f>2349.2</f>
        <v>2349.2</v>
      </c>
      <c r="D13" s="13">
        <v>37951</v>
      </c>
      <c r="E13" s="13">
        <v>1342.9</v>
      </c>
      <c r="F13" s="13">
        <f t="shared" si="0"/>
        <v>34258.9</v>
      </c>
      <c r="G13" s="13">
        <v>777.5</v>
      </c>
      <c r="H13" s="13">
        <v>5416.5</v>
      </c>
      <c r="I13" s="19">
        <v>1325.3999999999996</v>
      </c>
      <c r="J13" s="13">
        <f>1600.2+198.4</f>
        <v>1798.6000000000001</v>
      </c>
      <c r="K13" s="13">
        <v>24940.9</v>
      </c>
      <c r="L13" s="13">
        <v>5060.5</v>
      </c>
      <c r="M13" s="18">
        <f t="shared" si="1"/>
        <v>0</v>
      </c>
      <c r="N13" s="18">
        <v>34258.9</v>
      </c>
      <c r="O13" s="18">
        <f t="shared" si="2"/>
        <v>1325.3999999999996</v>
      </c>
      <c r="P13" s="32"/>
      <c r="Q13" s="21"/>
    </row>
    <row r="14" spans="1:17" ht="15">
      <c r="A14" s="4"/>
      <c r="B14" s="12" t="s">
        <v>7</v>
      </c>
      <c r="C14" s="13">
        <f>5170</f>
        <v>5170</v>
      </c>
      <c r="D14" s="13">
        <v>76231.8</v>
      </c>
      <c r="E14" s="13">
        <v>1346.3</v>
      </c>
      <c r="F14" s="13">
        <f t="shared" si="0"/>
        <v>69715.5</v>
      </c>
      <c r="G14" s="13">
        <v>1141.2</v>
      </c>
      <c r="H14" s="13">
        <v>3328.7</v>
      </c>
      <c r="I14" s="19">
        <v>2710.0000000000036</v>
      </c>
      <c r="J14" s="13">
        <f>8891+202.4</f>
        <v>9093.4</v>
      </c>
      <c r="K14" s="13">
        <v>53442.2</v>
      </c>
      <c r="L14" s="13">
        <v>38048.3</v>
      </c>
      <c r="M14" s="18">
        <f t="shared" si="1"/>
        <v>0</v>
      </c>
      <c r="N14" s="18">
        <v>69715.5</v>
      </c>
      <c r="O14" s="18">
        <f t="shared" si="2"/>
        <v>2710.0000000000036</v>
      </c>
      <c r="P14" s="32"/>
      <c r="Q14" s="21"/>
    </row>
    <row r="15" spans="1:17" ht="15">
      <c r="A15" s="4"/>
      <c r="B15" s="12" t="s">
        <v>4</v>
      </c>
      <c r="C15" s="13">
        <f>7660</f>
        <v>7660</v>
      </c>
      <c r="D15" s="13">
        <v>117457.2</v>
      </c>
      <c r="E15" s="13">
        <v>1073</v>
      </c>
      <c r="F15" s="13">
        <f t="shared" si="0"/>
        <v>108724.2</v>
      </c>
      <c r="G15" s="13">
        <v>2969.9</v>
      </c>
      <c r="H15" s="13">
        <v>9731.5</v>
      </c>
      <c r="I15" s="19">
        <v>5660.1</v>
      </c>
      <c r="J15" s="13">
        <f>3275.3+773.7</f>
        <v>4049</v>
      </c>
      <c r="K15" s="13">
        <v>86313.7</v>
      </c>
      <c r="L15" s="13">
        <v>41052</v>
      </c>
      <c r="M15" s="18">
        <f t="shared" si="1"/>
        <v>0</v>
      </c>
      <c r="N15" s="18">
        <v>108724.2</v>
      </c>
      <c r="O15" s="18">
        <f t="shared" si="2"/>
        <v>5660.1</v>
      </c>
      <c r="P15" s="32"/>
      <c r="Q15" s="21"/>
    </row>
    <row r="16" spans="1:17" ht="15">
      <c r="A16" s="4"/>
      <c r="B16" s="12" t="s">
        <v>8</v>
      </c>
      <c r="C16" s="13">
        <f>7952</f>
        <v>7952</v>
      </c>
      <c r="D16" s="13">
        <v>220531</v>
      </c>
      <c r="E16" s="13">
        <v>9355.8</v>
      </c>
      <c r="F16" s="13">
        <f>D16-C16-E16</f>
        <v>203223.2</v>
      </c>
      <c r="G16" s="13">
        <v>3293.7</v>
      </c>
      <c r="H16" s="13">
        <v>10113.1</v>
      </c>
      <c r="I16" s="19">
        <v>5739.400000000001</v>
      </c>
      <c r="J16" s="13">
        <f>3430.6+405.7</f>
        <v>3836.2999999999997</v>
      </c>
      <c r="K16" s="13">
        <v>180240.7</v>
      </c>
      <c r="L16" s="13">
        <v>125065.2</v>
      </c>
      <c r="M16" s="18">
        <f t="shared" si="1"/>
        <v>0</v>
      </c>
      <c r="N16" s="18">
        <v>203223.2</v>
      </c>
      <c r="O16" s="18">
        <f t="shared" si="2"/>
        <v>5739.400000000001</v>
      </c>
      <c r="P16" s="32"/>
      <c r="Q16" s="21"/>
    </row>
    <row r="17" spans="1:17" ht="14.25">
      <c r="A17" s="4"/>
      <c r="B17" s="14" t="s">
        <v>9</v>
      </c>
      <c r="C17" s="15">
        <f>SUM(C9:C16)</f>
        <v>143022.2</v>
      </c>
      <c r="D17" s="15">
        <f aca="true" t="shared" si="3" ref="D17:L17">SUM(D9:D16)</f>
        <v>1137582.5</v>
      </c>
      <c r="E17" s="15">
        <f t="shared" si="3"/>
        <v>37094.2</v>
      </c>
      <c r="F17" s="15">
        <f>SUM(F9:F16)</f>
        <v>957466.1000000001</v>
      </c>
      <c r="G17" s="15">
        <f t="shared" si="3"/>
        <v>60736.2</v>
      </c>
      <c r="H17" s="15">
        <f t="shared" si="3"/>
        <v>102893.90000000001</v>
      </c>
      <c r="I17" s="15">
        <f t="shared" si="3"/>
        <v>40634.00000000001</v>
      </c>
      <c r="J17" s="15">
        <f t="shared" si="3"/>
        <v>44981.1</v>
      </c>
      <c r="K17" s="15">
        <f>SUM(K9:K16)-0.1</f>
        <v>708220.7999999999</v>
      </c>
      <c r="L17" s="15">
        <f>SUM(L9:L16)-0.1</f>
        <v>496967.3</v>
      </c>
      <c r="M17" s="18"/>
      <c r="N17" s="18">
        <f>N9+N10+N11+N12+N13+N14+N15+N16</f>
        <v>957466.1000000001</v>
      </c>
      <c r="O17" s="18">
        <f t="shared" si="2"/>
        <v>40634.10000000015</v>
      </c>
      <c r="P17" s="32"/>
      <c r="Q17" s="21"/>
    </row>
    <row r="18" spans="1:16" s="8" customFormat="1" ht="15.75" customHeight="1">
      <c r="A18" s="7"/>
      <c r="B18" s="7"/>
      <c r="C18" s="20"/>
      <c r="D18" s="20"/>
      <c r="E18" s="20"/>
      <c r="F18" s="20"/>
      <c r="M18" s="20"/>
      <c r="N18" s="20"/>
      <c r="O18" s="20"/>
      <c r="P18" s="20"/>
    </row>
    <row r="19" spans="3:7" ht="12.75" customHeight="1">
      <c r="C19" s="21"/>
      <c r="D19" s="18">
        <f>C9+E9+N9</f>
        <v>216155.8</v>
      </c>
      <c r="E19" s="21"/>
      <c r="F19" s="21"/>
      <c r="G19" s="6"/>
    </row>
    <row r="20" spans="3:6" ht="12.75" customHeight="1">
      <c r="C20" s="21"/>
      <c r="D20" s="18">
        <f>C10+E10+N10</f>
        <v>250352.3</v>
      </c>
      <c r="E20" s="18"/>
      <c r="F20" s="21"/>
    </row>
    <row r="21" spans="3:6" ht="12.75" customHeight="1">
      <c r="C21" s="21"/>
      <c r="D21" s="18">
        <f aca="true" t="shared" si="4" ref="D21:D28">C11+E11+N11</f>
        <v>140105.19999999998</v>
      </c>
      <c r="E21" s="18"/>
      <c r="F21" s="21"/>
    </row>
    <row r="22" spans="3:6" ht="12.75">
      <c r="C22" s="21"/>
      <c r="D22" s="18">
        <f t="shared" si="4"/>
        <v>78798.2</v>
      </c>
      <c r="E22" s="18"/>
      <c r="F22" s="21"/>
    </row>
    <row r="23" spans="3:6" ht="12.75">
      <c r="C23" s="21"/>
      <c r="D23" s="18">
        <f t="shared" si="4"/>
        <v>37951</v>
      </c>
      <c r="E23" s="18"/>
      <c r="F23" s="21"/>
    </row>
    <row r="24" spans="3:6" ht="12.75">
      <c r="C24" s="21"/>
      <c r="D24" s="18">
        <f t="shared" si="4"/>
        <v>76231.8</v>
      </c>
      <c r="E24" s="18"/>
      <c r="F24" s="21"/>
    </row>
    <row r="25" spans="3:6" ht="12.75">
      <c r="C25" s="21"/>
      <c r="D25" s="18">
        <f t="shared" si="4"/>
        <v>117457.2</v>
      </c>
      <c r="E25" s="18"/>
      <c r="F25" s="21"/>
    </row>
    <row r="26" spans="3:6" ht="12.75">
      <c r="C26" s="21"/>
      <c r="D26" s="18">
        <f t="shared" si="4"/>
        <v>220531</v>
      </c>
      <c r="E26" s="18"/>
      <c r="F26" s="21"/>
    </row>
    <row r="27" spans="3:6" ht="12.75">
      <c r="C27" s="21"/>
      <c r="D27" s="18">
        <f t="shared" si="4"/>
        <v>1137582.5</v>
      </c>
      <c r="E27" s="18"/>
      <c r="F27" s="21"/>
    </row>
    <row r="28" spans="3:6" ht="12.75">
      <c r="C28" s="21"/>
      <c r="D28" s="18">
        <f t="shared" si="4"/>
        <v>0</v>
      </c>
      <c r="E28" s="18"/>
      <c r="F28" s="21"/>
    </row>
    <row r="29" spans="3:6" ht="12.75">
      <c r="C29" s="21"/>
      <c r="D29" s="21"/>
      <c r="E29" s="21"/>
      <c r="F29" s="21"/>
    </row>
    <row r="30" spans="3:6" ht="12.75">
      <c r="C30" s="21"/>
      <c r="D30" s="21"/>
      <c r="E30" s="21"/>
      <c r="F30" s="21"/>
    </row>
    <row r="31" spans="3:6" ht="12.75">
      <c r="C31" s="21"/>
      <c r="D31" s="21"/>
      <c r="E31" s="21"/>
      <c r="F31" s="21"/>
    </row>
    <row r="32" spans="3:6" ht="12.75">
      <c r="C32" s="21"/>
      <c r="D32" s="21"/>
      <c r="E32" s="21"/>
      <c r="F32" s="21"/>
    </row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9" ht="12.75">
      <c r="L39" s="6"/>
    </row>
    <row r="42" ht="12.75">
      <c r="L42" s="9"/>
    </row>
    <row r="44" ht="12.75">
      <c r="L44" s="6"/>
    </row>
    <row r="46" ht="12.75">
      <c r="I46" s="6"/>
    </row>
    <row r="49" ht="12.75">
      <c r="I49" s="6"/>
    </row>
    <row r="51" ht="12.75">
      <c r="I51" s="6"/>
    </row>
  </sheetData>
  <sheetProtection/>
  <mergeCells count="14">
    <mergeCell ref="E5:E7"/>
    <mergeCell ref="F5:F7"/>
    <mergeCell ref="G5:L5"/>
    <mergeCell ref="K6:K7"/>
    <mergeCell ref="A5:A7"/>
    <mergeCell ref="B5:B7"/>
    <mergeCell ref="G6:G7"/>
    <mergeCell ref="H6:H7"/>
    <mergeCell ref="B2:L2"/>
    <mergeCell ref="J6:J7"/>
    <mergeCell ref="I6:I7"/>
    <mergeCell ref="C3:I3"/>
    <mergeCell ref="D5:D7"/>
    <mergeCell ref="C5:C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2014-04-18T03:51:58Z</cp:lastPrinted>
  <dcterms:created xsi:type="dcterms:W3CDTF">2004-06-18T05:29:07Z</dcterms:created>
  <dcterms:modified xsi:type="dcterms:W3CDTF">2017-10-18T09:48:32Z</dcterms:modified>
  <cp:category/>
  <cp:version/>
  <cp:contentType/>
  <cp:contentStatus/>
</cp:coreProperties>
</file>